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e9683c87d3c6464/Documents/FFPD/Mill Levy/2026 Election/"/>
    </mc:Choice>
  </mc:AlternateContent>
  <xr:revisionPtr revIDLastSave="178" documentId="8_{AFE03860-20BB-4AB2-96C0-020BC2AD9D06}" xr6:coauthVersionLast="47" xr6:coauthVersionMax="47" xr10:uidLastSave="{51A6CE67-93CA-40F1-8145-35A06CFE3B18}"/>
  <bookViews>
    <workbookView xWindow="-10545" yWindow="-16320" windowWidth="29040" windowHeight="15720" xr2:uid="{AE3EFB10-5F9A-43DC-92FF-A0A338450477}"/>
  </bookViews>
  <sheets>
    <sheet name="Simple Tax Calc" sheetId="1" r:id="rId1"/>
  </sheets>
  <definedNames>
    <definedName name="_2025___pd_in_2026">'Simple Tax Calc'!$B$37:$B$44</definedName>
    <definedName name="_2026__pd_in_2027">'Simple Tax Calc'!$C$37:$C$44</definedName>
    <definedName name="Actual_Valuation_2025">'Simple Tax Calc'!$B$9</definedName>
    <definedName name="Actual_Valuation_2027">'Simple Tax Calc'!$D$9</definedName>
    <definedName name="Adj_Limit">'Simple Tax Calc'!$E$37:$E$44</definedName>
    <definedName name="Adjustment">'Simple Tax Calc'!$D$37:$D$44</definedName>
    <definedName name="Agricultural_Land_Bldgs">'Simple Tax Calc'!$B$39:$E$39</definedName>
    <definedName name="Agricultural_Pers_Prop_All_Other">'Simple Tax Calc'!$B$40:$E$40</definedName>
    <definedName name="Assessed_Valuation_2025">'Simple Tax Calc'!$B$19</definedName>
    <definedName name="Assessed_Valuation_2026">'Simple Tax Calc'!$C$19</definedName>
    <definedName name="Assessed_Valuation_2027">'Simple Tax Calc'!$D$19</definedName>
    <definedName name="Assessment_Rates">'Simple Tax Calc'!$B$37:$E$44</definedName>
    <definedName name="Classification">'Simple Tax Calc'!$B$5</definedName>
    <definedName name="Commercial">'Simple Tax Calc'!$B$41:$E$41</definedName>
    <definedName name="Mill_Rate_2025">'Simple Tax Calc'!$B$16</definedName>
    <definedName name="Mill_Rate_2026">'Simple Tax Calc'!$C$16</definedName>
    <definedName name="Mill_Rate_2027">'Simple Tax Calc'!$D$16</definedName>
    <definedName name="Other_25">'Simple Tax Calc'!$B$42:$E$42</definedName>
    <definedName name="Other_26">'Simple Tax Calc'!$B$43:$E$43</definedName>
    <definedName name="Other_27">'Simple Tax Calc'!$B$44:$E$44</definedName>
    <definedName name="_xlnm.Print_Area" localSheetId="0">'Simple Tax Calc'!$A$1:$E$23</definedName>
    <definedName name="Proposed_Mill_Increase">'Simple Tax Calc'!$C$15</definedName>
    <definedName name="Residential">'Simple Tax Calc'!$B$37:$E$37</definedName>
    <definedName name="Vacant_Land">'Simple Tax Calc'!$B$38:$E$38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9" i="1" l="1"/>
  <c r="D19" i="1" s="1" a="1"/>
  <c r="D19" i="1" s="1"/>
  <c r="D20" i="1" s="1"/>
  <c r="D12" i="1" l="1"/>
  <c r="A20" i="1"/>
  <c r="C19" i="1" a="1"/>
  <c r="C19" i="1" s="1"/>
  <c r="C16" i="1"/>
  <c r="C12" i="1"/>
  <c r="B12" i="1"/>
  <c r="B19" i="1" s="1"/>
  <c r="B20" i="1" s="1"/>
  <c r="A21" i="1" l="1"/>
  <c r="D16" i="1"/>
  <c r="C21" i="1"/>
  <c r="C22" i="1" s="1"/>
  <c r="C20" i="1"/>
  <c r="D21" i="1" l="1"/>
  <c r="D22" i="1" s="1"/>
  <c r="C23" i="1"/>
  <c r="D2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<sst xmlns="http://schemas.openxmlformats.org/spreadsheetml/2006/main" count="43" uniqueCount="37">
  <si>
    <t>Florissant Fire - Property Tax Calculation</t>
  </si>
  <si>
    <t>Enter data for your property in Step 1 and Step 2 YELLOW boxes</t>
  </si>
  <si>
    <t>BLUE boxes calculate the impact of the proposed Mill increase</t>
  </si>
  <si>
    <t>Step 1: Property Classification</t>
  </si>
  <si>
    <t>Residential</t>
  </si>
  <si>
    <t>established by Teller County Assessor</t>
  </si>
  <si>
    <t>Step 2: Property Valuation</t>
  </si>
  <si>
    <t>determined in odd tax years; value as of June 30 of prior even year; applicable for 2 tax years</t>
  </si>
  <si>
    <t>Step 3: Assessment Rate</t>
  </si>
  <si>
    <t>established by Colorado General Assembly</t>
  </si>
  <si>
    <t>rate varies by tax year, property classification, and law (school vs non-school special districts)</t>
  </si>
  <si>
    <t>Step  4: Mill Rate</t>
  </si>
  <si>
    <t>Tax Calculation</t>
  </si>
  <si>
    <t>2025 
(pd in 2026)</t>
  </si>
  <si>
    <t>Assessed Valuation</t>
  </si>
  <si>
    <t>Monthly Increase</t>
  </si>
  <si>
    <t>Assessment Rates</t>
  </si>
  <si>
    <t>2026
(pd in 2027)</t>
  </si>
  <si>
    <t>Adjustment</t>
  </si>
  <si>
    <t>Adj Limit</t>
  </si>
  <si>
    <t>Vacant Land</t>
  </si>
  <si>
    <t>Agricultural Land/Bldgs</t>
  </si>
  <si>
    <t>Agricultural Pers Prop/All Other</t>
  </si>
  <si>
    <t>Commercial</t>
  </si>
  <si>
    <t>Other 25%</t>
  </si>
  <si>
    <t>Other 26%</t>
  </si>
  <si>
    <t>Other 27%</t>
  </si>
  <si>
    <t>Proposed Mill Increase</t>
  </si>
  <si>
    <t>Link to: 
Teller County Property Records</t>
  </si>
  <si>
    <t>Estimated Actual Value from 2027 Notice of Value (NOV)</t>
  </si>
  <si>
    <t>2027/2028
(pd in 2028/2029)</t>
  </si>
  <si>
    <t>Actual Value 
per Teller County Notice of Valuation (NOV)</t>
  </si>
  <si>
    <t>same as Teller County 
2025 Notice of Value (NOV)</t>
  </si>
  <si>
    <t>Annual Change from 2025</t>
  </si>
  <si>
    <t>formula change in 2026 - established by Colorado General Assembly</t>
  </si>
  <si>
    <t>Florissant Fire Mill Rate</t>
  </si>
  <si>
    <t>Estimated Percentage Change in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</si>
</sst>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"/>
    <numFmt numFmtId="166" formatCode="0.000"/>
    <numFmt numFmtId="167" formatCode="0.000%"/>
    <numFmt numFmtId="168" formatCode="0.0%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u/>
      <sz val="11"/>
      <color theme="1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4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37">
    <xf numFmtId="0" fontId="0" fillId="0" borderId="0" xfId="0"/>
    <xf numFmtId="0" fontId="4" fillId="0" borderId="0" xfId="0" applyFont="1"/>
    <xf numFmtId="0" fontId="5" fillId="0" borderId="0" xfId="0" applyFont="1"/>
    <xf numFmtId="0" fontId="7" fillId="0" borderId="0" xfId="0" applyFont="1"/>
    <xf numFmtId="0" fontId="8" fillId="3" borderId="1" xfId="0" applyFont="1" applyFill="1" applyBorder="1" applyAlignment="1" applyProtection="1">
      <alignment horizontal="center"/>
      <protection locked="0"/>
    </xf>
    <xf numFmtId="0" fontId="9" fillId="0" borderId="0" xfId="0" applyFont="1"/>
    <xf numFmtId="0" fontId="0" fillId="0" borderId="0" xfId="0" applyAlignment="1">
      <alignment horizontal="right"/>
    </xf>
    <xf numFmtId="164" fontId="4" fillId="3" borderId="1" xfId="1" applyNumberFormat="1" applyFont="1" applyFill="1" applyBorder="1" applyProtection="1">
      <protection locked="0"/>
    </xf>
    <xf numFmtId="10" fontId="2" fillId="4" borderId="1" xfId="2" applyNumberFormat="1" applyFont="1" applyFill="1" applyBorder="1"/>
    <xf numFmtId="166" fontId="2" fillId="4" borderId="1" xfId="0" applyNumberFormat="1" applyFont="1" applyFill="1" applyBorder="1"/>
    <xf numFmtId="0" fontId="4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wrapText="1"/>
    </xf>
    <xf numFmtId="0" fontId="2" fillId="0" borderId="0" xfId="0" applyFont="1"/>
    <xf numFmtId="164" fontId="2" fillId="6" borderId="1" xfId="0" applyNumberFormat="1" applyFont="1" applyFill="1" applyBorder="1"/>
    <xf numFmtId="44" fontId="2" fillId="6" borderId="1" xfId="1" applyFont="1" applyFill="1" applyBorder="1"/>
    <xf numFmtId="44" fontId="0" fillId="0" borderId="0" xfId="1" applyFont="1"/>
    <xf numFmtId="44" fontId="2" fillId="5" borderId="1" xfId="1" applyFont="1" applyFill="1" applyBorder="1"/>
    <xf numFmtId="0" fontId="10" fillId="0" borderId="0" xfId="0" applyFont="1" applyAlignment="1">
      <alignment horizontal="right"/>
    </xf>
    <xf numFmtId="44" fontId="10" fillId="5" borderId="1" xfId="1" applyFont="1" applyFill="1" applyBorder="1"/>
    <xf numFmtId="0" fontId="2" fillId="0" borderId="2" xfId="0" applyFont="1" applyBorder="1"/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167" fontId="0" fillId="0" borderId="0" xfId="2" applyNumberFormat="1" applyFont="1"/>
    <xf numFmtId="9" fontId="0" fillId="0" borderId="0" xfId="2" applyFont="1"/>
    <xf numFmtId="164" fontId="0" fillId="0" borderId="0" xfId="1" applyNumberFormat="1" applyFont="1"/>
    <xf numFmtId="0" fontId="2" fillId="0" borderId="0" xfId="0" applyFont="1" applyAlignment="1">
      <alignment horizontal="right"/>
    </xf>
    <xf numFmtId="0" fontId="0" fillId="0" borderId="4" xfId="0" applyBorder="1"/>
    <xf numFmtId="0" fontId="7" fillId="0" borderId="3" xfId="0" applyFont="1" applyBorder="1" applyAlignment="1">
      <alignment horizontal="center" wrapText="1"/>
    </xf>
    <xf numFmtId="0" fontId="9" fillId="0" borderId="0" xfId="0" applyFont="1" applyAlignment="1">
      <alignment wrapText="1"/>
    </xf>
    <xf numFmtId="164" fontId="4" fillId="0" borderId="1" xfId="1" applyNumberFormat="1" applyFont="1" applyFill="1" applyBorder="1" applyProtection="1">
      <protection locked="0"/>
    </xf>
    <xf numFmtId="0" fontId="0" fillId="0" borderId="0" xfId="0" applyAlignment="1">
      <alignment horizontal="right" wrapText="1"/>
    </xf>
    <xf numFmtId="0" fontId="7" fillId="0" borderId="0" xfId="0" applyFont="1" applyAlignment="1">
      <alignment horizontal="center" wrapText="1"/>
    </xf>
    <xf numFmtId="165" fontId="7" fillId="0" borderId="5" xfId="0" applyNumberFormat="1" applyFont="1" applyBorder="1" applyAlignment="1" applyProtection="1">
      <alignment horizontal="right"/>
      <protection locked="0"/>
    </xf>
    <xf numFmtId="168" fontId="7" fillId="3" borderId="1" xfId="2" applyNumberFormat="1" applyFont="1" applyFill="1" applyBorder="1" applyProtection="1">
      <protection locked="0"/>
    </xf>
    <xf numFmtId="44" fontId="2" fillId="7" borderId="1" xfId="1" applyFont="1" applyFill="1" applyBorder="1"/>
    <xf numFmtId="0" fontId="6" fillId="2" borderId="0" xfId="3" applyFont="1" applyFill="1" applyAlignment="1" applyProtection="1">
      <alignment horizontal="center" wrapText="1"/>
      <protection locked="0"/>
    </xf>
    <xf numFmtId="165" fontId="7" fillId="3" borderId="1" xfId="0" applyNumberFormat="1" applyFont="1" applyFill="1" applyBorder="1" applyAlignment="1" applyProtection="1">
      <alignment horizontal="right"/>
      <protection locked="0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_(&quot;$&quot;* #,##0_);_(&quot;$&quot;* \(#,##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7" formatCode="0.000%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C786335-34AA-4620-A1FA-1762F9959DCD}" name="Table2" displayName="Table2" ref="A36:E44" totalsRowShown="0" headerRowBorderDxfId="5" tableBorderDxfId="4">
  <autoFilter ref="A36:E44" xr:uid="{5ABC7159-F435-4478-9830-2870CD720972}"/>
  <tableColumns count="5">
    <tableColumn id="1" xr3:uid="{3BEAF0C9-09B3-4FCD-A832-0F7D026DEF6A}" name="Assessment Rates"/>
    <tableColumn id="2" xr3:uid="{DD1D6721-0223-4982-A9C5-3D3FD3AE340C}" name="2025 _x000a_(pd in 2026)" dataDxfId="3" dataCellStyle="Percent"/>
    <tableColumn id="3" xr3:uid="{04E64714-9A8C-4EA4-AE89-76B208945492}" name="2026_x000a_(pd in 2027)" dataDxfId="2" dataCellStyle="Percent"/>
    <tableColumn id="4" xr3:uid="{39829439-76C1-4313-B847-0E28AA66CFB7}" name="Adjustment" dataDxfId="1" dataCellStyle="Percent"/>
    <tableColumn id="5" xr3:uid="{20721B1E-256F-4054-BFB5-FE384E6A092C}" name="Adj Limit" dataDxfId="0" dataCellStyle="Currenc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tellercounty.gov/Property-Records-Database-Sear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D6FE4-E7AA-43D7-9E24-8B3965E2D735}">
  <dimension ref="A1:E44"/>
  <sheetViews>
    <sheetView tabSelected="1" workbookViewId="0">
      <selection activeCell="B9" sqref="B9"/>
    </sheetView>
  </sheetViews>
  <sheetFormatPr defaultRowHeight="14.4" x14ac:dyDescent="0.3"/>
  <cols>
    <col min="1" max="1" width="29" customWidth="1"/>
    <col min="2" max="2" width="27.5546875" customWidth="1"/>
    <col min="3" max="3" width="15.6640625" customWidth="1"/>
    <col min="4" max="4" width="15.88671875" customWidth="1"/>
    <col min="5" max="5" width="34.88671875" customWidth="1"/>
    <col min="8" max="8" width="26.33203125" bestFit="1" customWidth="1"/>
    <col min="9" max="9" width="13" customWidth="1"/>
    <col min="10" max="10" width="13.88671875" customWidth="1"/>
    <col min="11" max="11" width="12.5546875" customWidth="1"/>
    <col min="12" max="12" width="12.21875" bestFit="1" customWidth="1"/>
  </cols>
  <sheetData>
    <row r="1" spans="1:5" ht="43.8" x14ac:dyDescent="0.35">
      <c r="A1" s="1" t="s">
        <v>0</v>
      </c>
      <c r="D1" s="35" t="s">
        <v>28</v>
      </c>
    </row>
    <row r="2" spans="1:5" ht="15.6" x14ac:dyDescent="0.3">
      <c r="A2" s="2" t="s">
        <v>1</v>
      </c>
    </row>
    <row r="3" spans="1:5" ht="15.6" x14ac:dyDescent="0.3">
      <c r="A3" s="2" t="s">
        <v>2</v>
      </c>
    </row>
    <row r="4" spans="1:5" ht="15" thickBot="1" x14ac:dyDescent="0.35"/>
    <row r="5" spans="1:5" ht="18.600000000000001" thickBot="1" x14ac:dyDescent="0.4">
      <c r="A5" s="3" t="s">
        <v>3</v>
      </c>
      <c r="B5" s="4" t="s">
        <v>4</v>
      </c>
    </row>
    <row r="6" spans="1:5" ht="15" thickBot="1" x14ac:dyDescent="0.35">
      <c r="B6" s="5" t="s">
        <v>5</v>
      </c>
    </row>
    <row r="7" spans="1:5" ht="29.4" thickBot="1" x14ac:dyDescent="0.35">
      <c r="B7" s="11" t="s">
        <v>13</v>
      </c>
      <c r="C7" s="11" t="s">
        <v>17</v>
      </c>
      <c r="D7" s="11" t="s">
        <v>30</v>
      </c>
    </row>
    <row r="8" spans="1:5" ht="16.2" thickBot="1" x14ac:dyDescent="0.35">
      <c r="A8" s="3" t="s">
        <v>6</v>
      </c>
      <c r="D8" s="33">
        <v>-0.02</v>
      </c>
      <c r="E8" t="s">
        <v>36</v>
      </c>
    </row>
    <row r="9" spans="1:5" ht="58.8" thickBot="1" x14ac:dyDescent="0.4">
      <c r="A9" s="30" t="s">
        <v>31</v>
      </c>
      <c r="B9" s="7">
        <v>500000</v>
      </c>
      <c r="C9" s="28" t="s">
        <v>32</v>
      </c>
      <c r="D9" s="29">
        <f>Actual_Valuation_2025*(1+D8)</f>
        <v>490000</v>
      </c>
      <c r="E9" s="28" t="s">
        <v>29</v>
      </c>
    </row>
    <row r="10" spans="1:5" x14ac:dyDescent="0.3">
      <c r="B10" s="5" t="s">
        <v>7</v>
      </c>
    </row>
    <row r="11" spans="1:5" ht="15" thickBot="1" x14ac:dyDescent="0.35"/>
    <row r="12" spans="1:5" ht="15" thickBot="1" x14ac:dyDescent="0.35">
      <c r="A12" t="s">
        <v>8</v>
      </c>
      <c r="B12" s="8">
        <f>_xlfn.XLOOKUP(Classification,$A$37:$A$44,$B$37:$B$44,FALSE,0)</f>
        <v>6.25E-2</v>
      </c>
      <c r="C12" s="8">
        <f>_xlfn.XLOOKUP(Classification,$A$37:$A$44,$C$37:$C$44,FALSE,0)</f>
        <v>6.8000000000000005E-2</v>
      </c>
      <c r="D12" s="8">
        <f>_xlfn.XLOOKUP(Classification,$A$37:$A$44,$C$37:$C$44,FALSE,0)</f>
        <v>6.8000000000000005E-2</v>
      </c>
      <c r="E12" s="5" t="s">
        <v>9</v>
      </c>
    </row>
    <row r="13" spans="1:5" x14ac:dyDescent="0.3">
      <c r="B13" s="5" t="s">
        <v>10</v>
      </c>
    </row>
    <row r="14" spans="1:5" ht="31.8" thickBot="1" x14ac:dyDescent="0.35">
      <c r="A14" t="s">
        <v>11</v>
      </c>
      <c r="B14" s="25"/>
      <c r="C14" s="27" t="s">
        <v>27</v>
      </c>
      <c r="D14" s="31"/>
    </row>
    <row r="15" spans="1:5" ht="16.2" thickBot="1" x14ac:dyDescent="0.35">
      <c r="B15" s="26"/>
      <c r="C15" s="36">
        <v>0</v>
      </c>
      <c r="D15" s="32"/>
    </row>
    <row r="16" spans="1:5" ht="15" thickBot="1" x14ac:dyDescent="0.35">
      <c r="A16" s="6" t="s">
        <v>35</v>
      </c>
      <c r="B16" s="9">
        <v>5.85</v>
      </c>
      <c r="C16" s="9">
        <f>B16+C15</f>
        <v>5.85</v>
      </c>
      <c r="D16" s="9">
        <f>Mill_Rate_2026</f>
        <v>5.85</v>
      </c>
    </row>
    <row r="17" spans="1:5" ht="15" thickBot="1" x14ac:dyDescent="0.35"/>
    <row r="18" spans="1:5" ht="29.4" thickBot="1" x14ac:dyDescent="0.35">
      <c r="A18" s="10" t="s">
        <v>12</v>
      </c>
      <c r="B18" s="11" t="s">
        <v>13</v>
      </c>
      <c r="C18" s="11" t="s">
        <v>17</v>
      </c>
      <c r="D18" s="11" t="s">
        <v>30</v>
      </c>
    </row>
    <row r="19" spans="1:5" ht="15" thickBot="1" x14ac:dyDescent="0.35">
      <c r="A19" s="12" t="s">
        <v>14</v>
      </c>
      <c r="B19" s="13">
        <f>Actual_Valuation_2025*$B$12</f>
        <v>31250</v>
      </c>
      <c r="C19" s="13" cm="1">
        <f t="array" ref="C19">MAX(1000,(Actual_Valuation_2025-(_xlfn.XLOOKUP(Classification,Table2[Assessment Rates],Adjustment,FALSE,0)*MIN(Actual_Valuation_2025,_xlfn.XLOOKUP(Classification,Table2[Assessment Rates],Adj_Limit,FALSE,0))))*_xlfn.XLOOKUP(Classification,Table2[Assessment Rates],_2026__pd_in_2027,FALSE,0))</f>
        <v>30600.000000000004</v>
      </c>
      <c r="D19" s="13" cm="1">
        <f t="array" ref="D19">MAX(1000,(Actual_Valuation_2027-(_xlfn.XLOOKUP(Classification,Table2[Assessment Rates],Adjustment,FALSE,0)*MIN(Actual_Valuation_2027,_xlfn.XLOOKUP(Classification,Table2[Assessment Rates],Adj_Limit,FALSE,0))))*_xlfn.XLOOKUP(Classification,Table2[Assessment Rates],_2026__pd_in_2027,FALSE,0))</f>
        <v>29988.000000000004</v>
      </c>
      <c r="E19" s="5" t="s">
        <v>34</v>
      </c>
    </row>
    <row r="20" spans="1:5" ht="15" thickBot="1" x14ac:dyDescent="0.35">
      <c r="A20" s="12" t="str">
        <f>"Tax at current Mill Rate "&amp;Mill_Rate_2025</f>
        <v>Tax at current Mill Rate 5.85</v>
      </c>
      <c r="B20" s="34">
        <f>Assessed_Valuation_2025*(Mill_Rate_2025/1000)</f>
        <v>182.81249999999997</v>
      </c>
      <c r="C20" s="14">
        <f>Assessed_Valuation_2026*(Mill_Rate_2025/1000)</f>
        <v>179.01</v>
      </c>
      <c r="D20" s="14">
        <f>Assessed_Valuation_2027*(Mill_Rate_2025/1000)</f>
        <v>175.4298</v>
      </c>
    </row>
    <row r="21" spans="1:5" ht="15" thickBot="1" x14ac:dyDescent="0.35">
      <c r="A21" s="12" t="str">
        <f>"Tax at proposed Mill Rate "&amp;Mill_Rate_2026</f>
        <v>Tax at proposed Mill Rate 5.85</v>
      </c>
      <c r="B21" s="15"/>
      <c r="C21" s="16">
        <f>Assessed_Valuation_2026*(Mill_Rate_2026/1000)</f>
        <v>179.01</v>
      </c>
      <c r="D21" s="16">
        <f>Assessed_Valuation_2027*(Mill_Rate_2027/1000)</f>
        <v>175.4298</v>
      </c>
    </row>
    <row r="22" spans="1:5" ht="18.600000000000001" thickBot="1" x14ac:dyDescent="0.4">
      <c r="B22" s="17" t="s">
        <v>33</v>
      </c>
      <c r="C22" s="18">
        <f>C21-B20</f>
        <v>-3.8024999999999807</v>
      </c>
      <c r="D22" s="18">
        <f>D21-B20</f>
        <v>-7.3826999999999714</v>
      </c>
    </row>
    <row r="23" spans="1:5" ht="18.600000000000001" thickBot="1" x14ac:dyDescent="0.4">
      <c r="B23" s="17" t="s">
        <v>15</v>
      </c>
      <c r="C23" s="18">
        <f>C22/12</f>
        <v>-0.31687499999999841</v>
      </c>
      <c r="D23" s="18">
        <f>D22/12</f>
        <v>-0.61522499999999758</v>
      </c>
    </row>
    <row r="36" spans="1:5" ht="28.8" x14ac:dyDescent="0.3">
      <c r="A36" s="19" t="s">
        <v>16</v>
      </c>
      <c r="B36" s="20" t="s">
        <v>13</v>
      </c>
      <c r="C36" s="20" t="s">
        <v>17</v>
      </c>
      <c r="D36" s="21" t="s">
        <v>18</v>
      </c>
      <c r="E36" s="21" t="s">
        <v>19</v>
      </c>
    </row>
    <row r="37" spans="1:5" x14ac:dyDescent="0.3">
      <c r="A37" t="s">
        <v>4</v>
      </c>
      <c r="B37" s="22">
        <v>6.25E-2</v>
      </c>
      <c r="C37" s="22">
        <v>6.8000000000000005E-2</v>
      </c>
      <c r="D37" s="23">
        <v>0.1</v>
      </c>
      <c r="E37" s="24">
        <v>700000</v>
      </c>
    </row>
    <row r="38" spans="1:5" x14ac:dyDescent="0.3">
      <c r="A38" t="s">
        <v>20</v>
      </c>
      <c r="B38" s="22">
        <v>0.27</v>
      </c>
      <c r="C38" s="22">
        <v>0.26</v>
      </c>
      <c r="D38" s="23">
        <v>0</v>
      </c>
      <c r="E38" s="24">
        <v>0</v>
      </c>
    </row>
    <row r="39" spans="1:5" x14ac:dyDescent="0.3">
      <c r="A39" t="s">
        <v>21</v>
      </c>
      <c r="B39" s="22">
        <v>0.27</v>
      </c>
      <c r="C39" s="22">
        <v>0.25</v>
      </c>
      <c r="D39" s="23">
        <v>0</v>
      </c>
      <c r="E39" s="24">
        <v>0</v>
      </c>
    </row>
    <row r="40" spans="1:5" x14ac:dyDescent="0.3">
      <c r="A40" t="s">
        <v>22</v>
      </c>
      <c r="B40" s="22">
        <v>0.27</v>
      </c>
      <c r="C40" s="22">
        <v>0.26</v>
      </c>
      <c r="D40" s="23">
        <v>0</v>
      </c>
      <c r="E40" s="24">
        <v>0</v>
      </c>
    </row>
    <row r="41" spans="1:5" x14ac:dyDescent="0.3">
      <c r="A41" t="s">
        <v>23</v>
      </c>
      <c r="B41" s="22">
        <v>0.27</v>
      </c>
      <c r="C41" s="22">
        <v>0.25</v>
      </c>
      <c r="D41" s="23">
        <v>0</v>
      </c>
      <c r="E41" s="24">
        <v>0</v>
      </c>
    </row>
    <row r="42" spans="1:5" x14ac:dyDescent="0.3">
      <c r="A42" t="s">
        <v>24</v>
      </c>
      <c r="B42" s="22">
        <v>0.27</v>
      </c>
      <c r="C42" s="22">
        <v>0.25</v>
      </c>
      <c r="D42" s="23">
        <v>0</v>
      </c>
      <c r="E42" s="24">
        <v>0</v>
      </c>
    </row>
    <row r="43" spans="1:5" x14ac:dyDescent="0.3">
      <c r="A43" t="s">
        <v>25</v>
      </c>
      <c r="B43" s="22">
        <v>0.27</v>
      </c>
      <c r="C43" s="22">
        <v>0.26</v>
      </c>
      <c r="D43" s="23">
        <v>0</v>
      </c>
      <c r="E43" s="24">
        <v>0</v>
      </c>
    </row>
    <row r="44" spans="1:5" x14ac:dyDescent="0.3">
      <c r="A44" t="s">
        <v>26</v>
      </c>
      <c r="B44" s="22">
        <v>0.27</v>
      </c>
      <c r="C44" s="22">
        <v>0.27</v>
      </c>
      <c r="D44" s="23">
        <v>0</v>
      </c>
      <c r="E44" s="24">
        <v>0</v>
      </c>
    </row>
  </sheetData>
  <sheetProtection sheet="1" objects="1" scenarios="1" selectLockedCells="1"/>
  <dataValidations count="4">
    <dataValidation type="decimal" allowBlank="1" showInputMessage="1" showErrorMessage="1" errorTitle="Proposed Mill Increase" error="Enter value between 1 and 4" promptTitle="Proposed Mill Increase" prompt="Enter a value between 1 and 4" sqref="D15" xr:uid="{143DB1BB-483E-46F8-AFA1-D443166A8D5C}">
      <formula1>0</formula1>
      <formula2>4</formula2>
    </dataValidation>
    <dataValidation type="list" showInputMessage="1" showErrorMessage="1" errorTitle="Property Class" error="Select option from DROP DOWN list" promptTitle="Property Classification" prompt="Select a property classification from the drop down list." sqref="B5" xr:uid="{365583C8-04F1-40AF-9918-01B7CD06D1F0}">
      <formula1>$A$37:$A$44</formula1>
    </dataValidation>
    <dataValidation type="decimal" allowBlank="1" showInputMessage="1" showErrorMessage="1" errorTitle="Proposed Mill Increase" error="Enter value between 0 and 4" promptTitle="Proposed Mill Increase" prompt="Enter a value between 0 and 4" sqref="C15" xr:uid="{BB0A1133-EEAB-449B-B59A-3CC36932F47C}">
      <formula1>0</formula1>
      <formula2>4</formula2>
    </dataValidation>
    <dataValidation type="decimal" allowBlank="1" showInputMessage="1" showErrorMessage="1" errorTitle="Percent Change" error="Enter estimated percentage change in value. Use - for decrease." promptTitle="Percentage Change in Value" prompt="Enter estimated percentage change in value. Use - for decrease." sqref="D8" xr:uid="{4811EAF8-A056-471F-9611-AA4B7B1E5A1F}">
      <formula1>-10</formula1>
      <formula2>10</formula2>
    </dataValidation>
  </dataValidations>
  <hyperlinks>
    <hyperlink ref="D1" r:id="rId1" display="Teller County - Property Records" xr:uid="{8EAAADDE-3A34-4384-8F62-5C3129640382}"/>
  </hyperlinks>
  <pageMargins left="0.25" right="0.25" top="0.75" bottom="0.75" header="0.3" footer="0.3"/>
  <pageSetup orientation="landscape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24</vt:i4>
      </vt:variant>
    </vt:vector>
  </HeadingPairs>
  <TitlesOfParts>
    <vt:vector size="25" baseType="lpstr">
      <vt:lpstr>Simple Tax Calc</vt:lpstr>
      <vt:lpstr>_2025___pd_in_2026</vt:lpstr>
      <vt:lpstr>_2026__pd_in_2027</vt:lpstr>
      <vt:lpstr>Actual_Valuation_2025</vt:lpstr>
      <vt:lpstr>Actual_Valuation_2027</vt:lpstr>
      <vt:lpstr>Adj_Limit</vt:lpstr>
      <vt:lpstr>Adjustment</vt:lpstr>
      <vt:lpstr>Agricultural_Land_Bldgs</vt:lpstr>
      <vt:lpstr>Agricultural_Pers_Prop_All_Other</vt:lpstr>
      <vt:lpstr>Assessed_Valuation_2025</vt:lpstr>
      <vt:lpstr>Assessed_Valuation_2026</vt:lpstr>
      <vt:lpstr>Assessed_Valuation_2027</vt:lpstr>
      <vt:lpstr>Assessment_Rates</vt:lpstr>
      <vt:lpstr>Classification</vt:lpstr>
      <vt:lpstr>Commercial</vt:lpstr>
      <vt:lpstr>Mill_Rate_2025</vt:lpstr>
      <vt:lpstr>Mill_Rate_2026</vt:lpstr>
      <vt:lpstr>Mill_Rate_2027</vt:lpstr>
      <vt:lpstr>Other_25</vt:lpstr>
      <vt:lpstr>Other_26</vt:lpstr>
      <vt:lpstr>Other_27</vt:lpstr>
      <vt:lpstr>'Simple Tax Calc'!Print_Area</vt:lpstr>
      <vt:lpstr>Proposed_Mill_Increase</vt:lpstr>
      <vt:lpstr>Residential</vt:lpstr>
      <vt:lpstr>Vacant_Land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LeAnne Spicer</dc:creator>
  <cp:lastModifiedBy>LeAnne Spicer</cp:lastModifiedBy>
  <dcterms:created xsi:type="dcterms:W3CDTF">2026-04-13T18:59:47Z</dcterms:created>
  <dcterms:modified xsi:type="dcterms:W3CDTF">2026-05-29T20:58:38Z</dcterms:modified>
</cp:coreProperties>
</file>